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Final 09-10 Reimbursement Sched" sheetId="1" r:id="rId1"/>
    <sheet name="Sheet2" sheetId="2" r:id="rId2"/>
    <sheet name="Sheet3" sheetId="3" r:id="rId3"/>
  </sheets>
  <definedNames>
    <definedName name="_xlnm.Print_Area" localSheetId="0">'Final 09-10 Reimbursement Sched'!$A$1:$G$55</definedName>
  </definedNames>
  <calcPr fullCalcOnLoad="1"/>
</workbook>
</file>

<file path=xl/comments1.xml><?xml version="1.0" encoding="utf-8"?>
<comments xmlns="http://schemas.openxmlformats.org/spreadsheetml/2006/main">
  <authors>
    <author>trj02</author>
  </authors>
  <commentList>
    <comment ref="C70" authorId="0">
      <text>
        <r>
          <rPr>
            <b/>
            <sz val="8"/>
            <rFont val="Tahoma"/>
            <family val="0"/>
          </rPr>
          <t>trj02:</t>
        </r>
        <r>
          <rPr>
            <sz val="8"/>
            <rFont val="Tahoma"/>
            <family val="0"/>
          </rPr>
          <t xml:space="preserve">
As of March 1, 2009, Merck will be raising the cost of the vaccine to $129.50 + 0.75 excise tax for VAERS (Vaccine Adverse Event Reporting System)</t>
        </r>
      </text>
    </comment>
    <comment ref="E69" authorId="0">
      <text>
        <r>
          <rPr>
            <b/>
            <sz val="8"/>
            <rFont val="Tahoma"/>
            <family val="0"/>
          </rPr>
          <t>trj02:</t>
        </r>
        <r>
          <rPr>
            <sz val="8"/>
            <rFont val="Tahoma"/>
            <family val="0"/>
          </rPr>
          <t xml:space="preserve">
As of March 1, 2009, Merck will be raising the cost of the vaccine to $129.50 + 0.75 excise tax for VAERS (Vaccine Adverse Event Reporting System)</t>
        </r>
      </text>
    </comment>
    <comment ref="F69" authorId="0">
      <text>
        <r>
          <rPr>
            <b/>
            <sz val="8"/>
            <rFont val="Tahoma"/>
            <family val="0"/>
          </rPr>
          <t>trj02:</t>
        </r>
        <r>
          <rPr>
            <sz val="8"/>
            <rFont val="Tahoma"/>
            <family val="0"/>
          </rPr>
          <t xml:space="preserve">
As of March 1, 2009, Merck will be raising the cost of the vaccine to $129.50 + 0.75 excise tax for VAERS (Vaccine Adverse Event Reporting System)</t>
        </r>
      </text>
    </comment>
    <comment ref="G69" authorId="0">
      <text>
        <r>
          <rPr>
            <b/>
            <sz val="8"/>
            <rFont val="Tahoma"/>
            <family val="0"/>
          </rPr>
          <t>trj02:</t>
        </r>
        <r>
          <rPr>
            <sz val="8"/>
            <rFont val="Tahoma"/>
            <family val="0"/>
          </rPr>
          <t xml:space="preserve">
As of March 1, 2009, Merck will be raising the cost of the vaccine to $129.50 + 0.75 excise tax for VAERS (Vaccine Adverse Event Reporting System)</t>
        </r>
      </text>
    </comment>
    <comment ref="C71" authorId="0">
      <text>
        <r>
          <rPr>
            <b/>
            <sz val="8"/>
            <rFont val="Tahoma"/>
            <family val="0"/>
          </rPr>
          <t>trj02:</t>
        </r>
        <r>
          <rPr>
            <sz val="8"/>
            <rFont val="Tahoma"/>
            <family val="0"/>
          </rPr>
          <t xml:space="preserve">
2009 rate increased to $19.57 however, we are maintaining our $18 rate
per Sharon Bisner
</t>
        </r>
      </text>
    </comment>
    <comment ref="E70" authorId="0">
      <text>
        <r>
          <rPr>
            <b/>
            <sz val="8"/>
            <rFont val="Tahoma"/>
            <family val="0"/>
          </rPr>
          <t>trj02:</t>
        </r>
        <r>
          <rPr>
            <sz val="8"/>
            <rFont val="Tahoma"/>
            <family val="0"/>
          </rPr>
          <t xml:space="preserve">
2009 rate increased to $25.61 however, we are maintaining our $18 rate
per Sharon Bisner</t>
        </r>
      </text>
    </comment>
    <comment ref="F70" authorId="0">
      <text>
        <r>
          <rPr>
            <b/>
            <sz val="8"/>
            <rFont val="Tahoma"/>
            <family val="0"/>
          </rPr>
          <t>trj02:</t>
        </r>
        <r>
          <rPr>
            <sz val="8"/>
            <rFont val="Tahoma"/>
            <family val="0"/>
          </rPr>
          <t xml:space="preserve">
2009 rate increased to $22.05 however, we are maintaining our $18 rate
per Sharon Bisner</t>
        </r>
      </text>
    </comment>
    <comment ref="G70" authorId="0">
      <text>
        <r>
          <rPr>
            <b/>
            <sz val="8"/>
            <rFont val="Tahoma"/>
            <family val="0"/>
          </rPr>
          <t>trj02:</t>
        </r>
        <r>
          <rPr>
            <sz val="8"/>
            <rFont val="Tahoma"/>
            <family val="0"/>
          </rPr>
          <t xml:space="preserve">
2009 rate increased to $24.64 however, we are maintaining our $18 rate
per Sharon Bisner</t>
        </r>
      </text>
    </comment>
  </commentList>
</comments>
</file>

<file path=xl/sharedStrings.xml><?xml version="1.0" encoding="utf-8"?>
<sst xmlns="http://schemas.openxmlformats.org/spreadsheetml/2006/main" count="92" uniqueCount="84">
  <si>
    <t>New York State Department of Health Cancer Services Program</t>
  </si>
  <si>
    <t>Guiding</t>
  </si>
  <si>
    <t>Breast/Cervical Procedures</t>
  </si>
  <si>
    <t>CPT Code(s)***</t>
  </si>
  <si>
    <t>Assessment, education and CBE</t>
  </si>
  <si>
    <t>Assessment, education and pelvic exam with Pap test</t>
  </si>
  <si>
    <t>Repeat CBE</t>
  </si>
  <si>
    <t>Half of 99201</t>
  </si>
  <si>
    <t>Diagnostic mammogram - unilateral (film or digital) **</t>
  </si>
  <si>
    <t>Breast ultrasound</t>
  </si>
  <si>
    <t>76942+19290</t>
  </si>
  <si>
    <t>Core biopsy</t>
  </si>
  <si>
    <t>Incisional biopsy</t>
  </si>
  <si>
    <t>Excisional biopsy</t>
  </si>
  <si>
    <t>77031+19100+19295+76098</t>
  </si>
  <si>
    <t>Mammographic needle localization &amp; placement</t>
  </si>
  <si>
    <t>77032+19290</t>
  </si>
  <si>
    <t>Colposcopy without biopsy</t>
  </si>
  <si>
    <t>Colposcopy with cervical biopsy and ECC</t>
  </si>
  <si>
    <t>Colposcopy with one or more cervical biopsies</t>
  </si>
  <si>
    <t>Colposcopy with ECC</t>
  </si>
  <si>
    <t>Endometrial biopsy</t>
  </si>
  <si>
    <t>19103+76942</t>
  </si>
  <si>
    <t>HPV Amplified test (High Risk sub-types)</t>
  </si>
  <si>
    <t>Pap smear, conventional</t>
  </si>
  <si>
    <t>Pap smear,liquid based prep</t>
  </si>
  <si>
    <t>Fluid cytology,(Not vaginal / cervical) Breast and nipple</t>
  </si>
  <si>
    <t>Diagnostic LEEP/LEETZ</t>
  </si>
  <si>
    <t>Diagnostic Cone Biopsy- Cold knife or Laser</t>
  </si>
  <si>
    <t>Article 28 Facility Fee - Diagnostic LEEP/LEETZ, etc</t>
  </si>
  <si>
    <t>APC 0193</t>
  </si>
  <si>
    <t>Article 28 Facility Fee - Core Biopsy</t>
  </si>
  <si>
    <t>APC 0005</t>
  </si>
  <si>
    <t>Article 28 Facility Fee - Incisional/Excisional Biopsy</t>
  </si>
  <si>
    <t>APC 0028</t>
  </si>
  <si>
    <t>Colorectal Procedures</t>
  </si>
  <si>
    <t>FOBT Kit Processing</t>
  </si>
  <si>
    <t>FIT</t>
  </si>
  <si>
    <t>Colonoscopy</t>
  </si>
  <si>
    <t>Colonoscopy w/biopsy single or multiple</t>
  </si>
  <si>
    <t>Colonoscopy w/removal of tumor(s), polyp(s) by hot biopsy…</t>
  </si>
  <si>
    <t>Colonoscopy w/removal of tumor(s), polyp(s) by snare technique</t>
  </si>
  <si>
    <t>Sigmoidoscopy</t>
  </si>
  <si>
    <t>Sigmoidoscopy with polypectomy</t>
  </si>
  <si>
    <t>Flexible sigmoidoscopy with biopsy</t>
  </si>
  <si>
    <t>Radiological exam; colon, barium enema</t>
  </si>
  <si>
    <t>2nd Technique- Colonoscopy dir bx</t>
  </si>
  <si>
    <t>Article 28 Facility Fee - Colonoscopy</t>
  </si>
  <si>
    <t>APC 0158</t>
  </si>
  <si>
    <t>Article 28 Facility Fee - Sigmoidoscopy</t>
  </si>
  <si>
    <t>APC 0146</t>
  </si>
  <si>
    <t>Other Procedures</t>
  </si>
  <si>
    <t>Surgical consultation</t>
  </si>
  <si>
    <t>Anesthesiologist fee</t>
  </si>
  <si>
    <t>Chest X-ray</t>
  </si>
  <si>
    <t>EKG</t>
  </si>
  <si>
    <t>Surgical pathology - Level IV</t>
  </si>
  <si>
    <t xml:space="preserve">*** These CPT codes are for reference only.  Reimbursement is not limited to these CPT codes. Other CPT codes that fulfill the service/procedure as listed may also be reimbursed at these rates. </t>
  </si>
  <si>
    <t xml:space="preserve">   Image guided placement, metallic localization clip</t>
  </si>
  <si>
    <t xml:space="preserve">   Radiological examination, surgical specimen</t>
  </si>
  <si>
    <t xml:space="preserve">   Mammographic guidance for needle placement</t>
  </si>
  <si>
    <t>Telephone: (585) 224-3070</t>
  </si>
  <si>
    <t>FAX:  (585) 244-2897</t>
  </si>
  <si>
    <t>46 Prince Street, Rochester, New York  14607</t>
  </si>
  <si>
    <t xml:space="preserve"> </t>
  </si>
  <si>
    <t xml:space="preserve">Screening mammogram - bilateral (film or digital)** </t>
  </si>
  <si>
    <t>Screening mammogram - bilateral diagnostic (film or digital)**</t>
  </si>
  <si>
    <t>Screening mammogram - unilateral diagnostic (film or digital)**</t>
  </si>
  <si>
    <t>CBC -  Complete Blood Count pre-operative testing</t>
  </si>
  <si>
    <t>Fine needle aspiration biopsy with image guidance</t>
  </si>
  <si>
    <t>Pre-operative ultrasonic needle localization and wire placement</t>
  </si>
  <si>
    <t>Stereotactic biopsy procedures - with standard core biopsy</t>
  </si>
  <si>
    <t>Stereotactic biopsy procedures with vacuum assisted rotating device</t>
  </si>
  <si>
    <t>77031+19103+19295+76098</t>
  </si>
  <si>
    <t xml:space="preserve">Pre-operative mammographic needle localization and wire placement </t>
  </si>
  <si>
    <t>n/a</t>
  </si>
  <si>
    <t>Vacuum-assisted biopsy with US guidance</t>
  </si>
  <si>
    <t>High Risk HPV DNA Hybrid Capture 2 or Cervista HR</t>
  </si>
  <si>
    <t>Pap smear cytology, conventional</t>
  </si>
  <si>
    <t>* Reimbursement rates are the higher of either 90% of  the NY regional Medicare rate or the NYS Medicaid fee.</t>
  </si>
  <si>
    <t>Cancer Services Program of Monroe County</t>
  </si>
  <si>
    <t>** NYS provides reimbursement for digital mammography and or mammography with CAD at the conventional film rate.</t>
  </si>
  <si>
    <t xml:space="preserve">Maximum Reimbursement Schedule 4/1/2011 - 3/31/2012* </t>
  </si>
  <si>
    <t>Fine needle aspiration biopsy without image guidance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</si>
</sst>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Calibri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0" xfId="44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0" xfId="44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44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164" fontId="12" fillId="0" borderId="0" xfId="44" applyNumberFormat="1" applyFont="1" applyAlignment="1">
      <alignment/>
    </xf>
    <xf numFmtId="164" fontId="16" fillId="0" borderId="0" xfId="44" applyNumberFormat="1" applyFont="1" applyAlignment="1">
      <alignment/>
    </xf>
    <xf numFmtId="164" fontId="16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Continuous"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164" fontId="12" fillId="0" borderId="0" xfId="0" applyNumberFormat="1" applyFont="1" applyFill="1" applyAlignment="1">
      <alignment/>
    </xf>
    <xf numFmtId="0" fontId="12" fillId="0" borderId="0" xfId="0" applyFont="1" applyAlignment="1" quotePrefix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64" fontId="20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4" fillId="0" borderId="0" xfId="44" applyNumberFormat="1" applyFont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5" fillId="0" borderId="0" xfId="44" applyNumberFormat="1" applyFont="1" applyBorder="1" applyAlignment="1" applyProtection="1">
      <alignment/>
      <protection locked="0"/>
    </xf>
    <xf numFmtId="8" fontId="12" fillId="0" borderId="0" xfId="0" applyNumberFormat="1" applyFont="1" applyAlignment="1">
      <alignment/>
    </xf>
    <xf numFmtId="8" fontId="15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C69" sqref="C69:G71"/>
    </sheetView>
  </sheetViews>
  <sheetFormatPr defaultColWidth="9.140625" defaultRowHeight="15"/>
  <cols>
    <col min="1" max="1" width="65.00390625" style="13" customWidth="1"/>
    <col min="2" max="2" width="28.57421875" style="0" customWidth="1"/>
    <col min="3" max="3" width="11.140625" style="0" customWidth="1"/>
    <col min="4" max="4" width="4.8515625" style="45" customWidth="1"/>
    <col min="5" max="5" width="61.8515625" style="0" customWidth="1"/>
    <col min="6" max="6" width="13.140625" style="0" customWidth="1"/>
    <col min="7" max="7" width="10.28125" style="0" customWidth="1"/>
  </cols>
  <sheetData>
    <row r="1" spans="1:7" ht="20.25">
      <c r="A1" s="57" t="s">
        <v>0</v>
      </c>
      <c r="B1" s="1"/>
      <c r="C1" s="57" t="s">
        <v>82</v>
      </c>
      <c r="D1" s="40"/>
      <c r="E1" s="2"/>
      <c r="F1" s="2"/>
      <c r="G1" s="2"/>
    </row>
    <row r="2" spans="2:7" ht="15">
      <c r="B2" s="3"/>
      <c r="C2" s="3"/>
      <c r="D2" s="41"/>
      <c r="E2" s="2"/>
      <c r="F2" s="2"/>
      <c r="G2" s="2"/>
    </row>
    <row r="3" spans="1:7" ht="16.5">
      <c r="A3" s="14"/>
      <c r="B3" s="15" t="s">
        <v>1</v>
      </c>
      <c r="C3" s="4"/>
      <c r="D3" s="42"/>
      <c r="E3" s="4"/>
      <c r="F3" s="15" t="s">
        <v>1</v>
      </c>
      <c r="G3" s="4"/>
    </row>
    <row r="4" spans="1:7" ht="16.5">
      <c r="A4" s="23" t="s">
        <v>2</v>
      </c>
      <c r="B4" s="15" t="s">
        <v>3</v>
      </c>
      <c r="C4" s="5"/>
      <c r="D4" s="43"/>
      <c r="E4" s="23" t="s">
        <v>35</v>
      </c>
      <c r="F4" s="15" t="s">
        <v>3</v>
      </c>
      <c r="G4" s="5"/>
    </row>
    <row r="5" spans="1:7" s="24" customFormat="1" ht="16.5" customHeight="1">
      <c r="A5" s="20" t="s">
        <v>65</v>
      </c>
      <c r="B5" s="21">
        <v>77057</v>
      </c>
      <c r="C5" s="22">
        <f>IF(87.58&gt;(75.28*0.9),87.58,(75.28*0.9))</f>
        <v>87.58</v>
      </c>
      <c r="D5" s="44"/>
      <c r="E5" s="20" t="s">
        <v>36</v>
      </c>
      <c r="F5" s="25">
        <v>82270</v>
      </c>
      <c r="G5" s="26">
        <v>4.19</v>
      </c>
    </row>
    <row r="6" spans="1:7" s="24" customFormat="1" ht="16.5" customHeight="1">
      <c r="A6" s="20" t="s">
        <v>66</v>
      </c>
      <c r="B6" s="21">
        <v>77056</v>
      </c>
      <c r="C6" s="22">
        <f>IF(110.15&gt;(99.5*0.9),110.15,(99.5*0.9))</f>
        <v>110.15</v>
      </c>
      <c r="D6" s="45"/>
      <c r="E6" s="20" t="s">
        <v>37</v>
      </c>
      <c r="F6" s="21">
        <v>82274</v>
      </c>
      <c r="G6" s="22">
        <v>16.06</v>
      </c>
    </row>
    <row r="7" spans="1:8" s="24" customFormat="1" ht="16.5" customHeight="1">
      <c r="A7" s="20" t="s">
        <v>67</v>
      </c>
      <c r="B7" s="21">
        <v>77055</v>
      </c>
      <c r="C7" s="22">
        <f>IF(87.2&gt;(78.45*0.9),87.2,(78.45*0.9))</f>
        <v>87.2</v>
      </c>
      <c r="D7" s="45"/>
      <c r="E7" s="20" t="s">
        <v>38</v>
      </c>
      <c r="F7" s="21">
        <v>45378</v>
      </c>
      <c r="G7" s="26">
        <v>338.97</v>
      </c>
      <c r="H7" s="27"/>
    </row>
    <row r="8" spans="1:8" s="24" customFormat="1" ht="16.5" customHeight="1">
      <c r="A8" s="20" t="s">
        <v>4</v>
      </c>
      <c r="B8" s="21">
        <v>99201</v>
      </c>
      <c r="C8" s="26">
        <v>35.62</v>
      </c>
      <c r="D8" s="45"/>
      <c r="E8" s="20" t="s">
        <v>39</v>
      </c>
      <c r="F8" s="21">
        <v>45380</v>
      </c>
      <c r="G8" s="26">
        <v>405.54</v>
      </c>
      <c r="H8" s="28"/>
    </row>
    <row r="9" spans="1:8" s="24" customFormat="1" ht="16.5" customHeight="1">
      <c r="A9" s="20" t="s">
        <v>5</v>
      </c>
      <c r="B9" s="21">
        <v>99201</v>
      </c>
      <c r="C9" s="26">
        <f>+C8</f>
        <v>35.62</v>
      </c>
      <c r="D9" s="45"/>
      <c r="E9" s="20" t="s">
        <v>40</v>
      </c>
      <c r="F9" s="21">
        <v>45384</v>
      </c>
      <c r="G9" s="26">
        <v>400.83</v>
      </c>
      <c r="H9" s="27"/>
    </row>
    <row r="10" spans="1:8" s="24" customFormat="1" ht="16.5" customHeight="1">
      <c r="A10" s="20" t="s">
        <v>6</v>
      </c>
      <c r="B10" s="25" t="s">
        <v>7</v>
      </c>
      <c r="C10" s="26">
        <f>+C8/2</f>
        <v>17.81</v>
      </c>
      <c r="D10" s="45"/>
      <c r="E10" s="20" t="s">
        <v>41</v>
      </c>
      <c r="F10" s="21">
        <v>45385</v>
      </c>
      <c r="G10" s="26">
        <v>456.8</v>
      </c>
      <c r="H10" s="27"/>
    </row>
    <row r="11" spans="1:8" s="24" customFormat="1" ht="16.5" customHeight="1">
      <c r="A11" s="20" t="s">
        <v>8</v>
      </c>
      <c r="B11" s="21">
        <v>77055</v>
      </c>
      <c r="C11" s="22">
        <f>+C7</f>
        <v>87.2</v>
      </c>
      <c r="D11" s="45"/>
      <c r="E11" s="20" t="s">
        <v>42</v>
      </c>
      <c r="F11" s="21">
        <v>45330</v>
      </c>
      <c r="G11" s="22">
        <v>118.42</v>
      </c>
      <c r="H11" s="27"/>
    </row>
    <row r="12" spans="1:8" s="24" customFormat="1" ht="16.5" customHeight="1">
      <c r="A12" s="20" t="s">
        <v>9</v>
      </c>
      <c r="B12" s="21">
        <v>76645</v>
      </c>
      <c r="C12" s="22">
        <v>96.19</v>
      </c>
      <c r="D12" s="45"/>
      <c r="E12" s="20" t="s">
        <v>43</v>
      </c>
      <c r="F12" s="21">
        <v>45333</v>
      </c>
      <c r="G12" s="22">
        <v>248.94</v>
      </c>
      <c r="H12" s="27"/>
    </row>
    <row r="13" spans="1:8" s="24" customFormat="1" ht="16.5" customHeight="1">
      <c r="A13" s="20" t="s">
        <v>83</v>
      </c>
      <c r="B13" s="21">
        <v>10021</v>
      </c>
      <c r="C13" s="22">
        <v>121.73</v>
      </c>
      <c r="D13" s="45"/>
      <c r="E13" s="20" t="s">
        <v>44</v>
      </c>
      <c r="F13" s="25">
        <v>45331</v>
      </c>
      <c r="G13" s="22">
        <v>147.53</v>
      </c>
      <c r="H13" s="27"/>
    </row>
    <row r="14" spans="1:8" s="24" customFormat="1" ht="16.5" customHeight="1">
      <c r="A14" s="20" t="s">
        <v>69</v>
      </c>
      <c r="B14" s="21">
        <v>10022</v>
      </c>
      <c r="C14" s="22">
        <v>117.88</v>
      </c>
      <c r="D14" s="45"/>
      <c r="E14" s="20" t="s">
        <v>45</v>
      </c>
      <c r="F14" s="21">
        <v>74270</v>
      </c>
      <c r="G14" s="22">
        <v>133.57</v>
      </c>
      <c r="H14" s="28"/>
    </row>
    <row r="15" spans="1:8" s="24" customFormat="1" ht="16.5" customHeight="1">
      <c r="A15" s="20" t="s">
        <v>70</v>
      </c>
      <c r="B15" s="25" t="s">
        <v>10</v>
      </c>
      <c r="C15" s="26">
        <v>309.79</v>
      </c>
      <c r="D15" s="45"/>
      <c r="E15" s="20" t="s">
        <v>46</v>
      </c>
      <c r="G15" s="22">
        <v>82.09</v>
      </c>
      <c r="H15" s="28"/>
    </row>
    <row r="16" spans="1:8" s="24" customFormat="1" ht="16.5" customHeight="1">
      <c r="A16" s="20" t="s">
        <v>11</v>
      </c>
      <c r="B16" s="21">
        <v>19100</v>
      </c>
      <c r="C16" s="22">
        <v>120.86</v>
      </c>
      <c r="D16" s="45"/>
      <c r="E16" s="20" t="s">
        <v>47</v>
      </c>
      <c r="F16" s="25" t="s">
        <v>48</v>
      </c>
      <c r="G16" s="22">
        <v>489.65</v>
      </c>
      <c r="H16" s="28"/>
    </row>
    <row r="17" spans="1:8" s="24" customFormat="1" ht="16.5" customHeight="1">
      <c r="A17" s="20" t="s">
        <v>12</v>
      </c>
      <c r="B17" s="21">
        <v>19101</v>
      </c>
      <c r="C17" s="22">
        <v>274.81</v>
      </c>
      <c r="D17" s="45"/>
      <c r="E17" s="20" t="s">
        <v>49</v>
      </c>
      <c r="F17" s="25" t="s">
        <v>50</v>
      </c>
      <c r="G17" s="38">
        <v>349.47</v>
      </c>
      <c r="H17" s="28"/>
    </row>
    <row r="18" spans="1:8" s="24" customFormat="1" ht="16.5" customHeight="1">
      <c r="A18" s="20" t="s">
        <v>13</v>
      </c>
      <c r="B18" s="21">
        <v>19120</v>
      </c>
      <c r="C18" s="22">
        <v>394.97</v>
      </c>
      <c r="D18" s="45"/>
      <c r="H18" s="28"/>
    </row>
    <row r="19" spans="1:8" s="24" customFormat="1" ht="16.5" customHeight="1">
      <c r="A19" s="20" t="s">
        <v>71</v>
      </c>
      <c r="B19" s="25" t="s">
        <v>14</v>
      </c>
      <c r="C19" s="22">
        <v>416.54</v>
      </c>
      <c r="D19" s="45"/>
      <c r="E19" s="20"/>
      <c r="F19" s="29"/>
      <c r="G19" s="25"/>
      <c r="H19" s="28"/>
    </row>
    <row r="20" spans="1:8" s="24" customFormat="1" ht="16.5" customHeight="1">
      <c r="A20" s="20" t="s">
        <v>72</v>
      </c>
      <c r="B20" s="25" t="s">
        <v>73</v>
      </c>
      <c r="C20" s="22">
        <v>767.12</v>
      </c>
      <c r="D20" s="45"/>
      <c r="E20" s="20"/>
      <c r="F20" s="25"/>
      <c r="G20" s="22"/>
      <c r="H20" s="28"/>
    </row>
    <row r="21" spans="1:8" s="24" customFormat="1" ht="15.75" customHeight="1">
      <c r="A21" s="20" t="s">
        <v>74</v>
      </c>
      <c r="B21" s="25" t="s">
        <v>16</v>
      </c>
      <c r="C21" s="22">
        <v>236.08</v>
      </c>
      <c r="D21" s="45"/>
      <c r="F21" s="22"/>
      <c r="G21" s="22"/>
      <c r="H21" s="28"/>
    </row>
    <row r="22" spans="1:8" s="24" customFormat="1" ht="1.5" customHeight="1" hidden="1">
      <c r="A22" s="20" t="s">
        <v>58</v>
      </c>
      <c r="B22" s="25">
        <v>19295</v>
      </c>
      <c r="C22" s="22">
        <f>78.21*0.9</f>
        <v>70.389</v>
      </c>
      <c r="D22" s="45"/>
      <c r="E22" s="22"/>
      <c r="F22" s="22"/>
      <c r="G22" s="22"/>
      <c r="H22" s="28"/>
    </row>
    <row r="23" spans="1:4" s="24" customFormat="1" ht="16.5" customHeight="1" hidden="1">
      <c r="A23" s="20" t="s">
        <v>59</v>
      </c>
      <c r="B23" s="25">
        <v>76098</v>
      </c>
      <c r="C23" s="22">
        <f>18.19*0.9</f>
        <v>16.371000000000002</v>
      </c>
      <c r="D23" s="45"/>
    </row>
    <row r="24" spans="1:7" s="24" customFormat="1" ht="16.5" customHeight="1" hidden="1">
      <c r="A24" s="20" t="s">
        <v>15</v>
      </c>
      <c r="B24" s="25" t="s">
        <v>16</v>
      </c>
      <c r="C24" s="22">
        <f>+C25+C21</f>
        <v>285.697</v>
      </c>
      <c r="D24" s="45"/>
      <c r="E24" s="22"/>
      <c r="F24" s="22"/>
      <c r="G24" s="22"/>
    </row>
    <row r="25" spans="1:7" s="24" customFormat="1" ht="16.5" customHeight="1" hidden="1">
      <c r="A25" s="20" t="s">
        <v>60</v>
      </c>
      <c r="B25" s="25">
        <v>77032</v>
      </c>
      <c r="C25" s="22">
        <f>55.13*0.9</f>
        <v>49.617000000000004</v>
      </c>
      <c r="D25" s="45"/>
      <c r="E25" s="22"/>
      <c r="F25" s="22"/>
      <c r="G25" s="22"/>
    </row>
    <row r="26" spans="1:8" s="24" customFormat="1" ht="16.5" customHeight="1">
      <c r="A26" s="24" t="s">
        <v>17</v>
      </c>
      <c r="B26" s="24">
        <v>57452</v>
      </c>
      <c r="C26" s="52">
        <v>92.81</v>
      </c>
      <c r="D26" s="45"/>
      <c r="E26" s="22"/>
      <c r="F26" s="22"/>
      <c r="G26" s="22"/>
      <c r="H26" s="28"/>
    </row>
    <row r="27" spans="1:7" s="24" customFormat="1" ht="16.5" customHeight="1" hidden="1">
      <c r="A27" s="20" t="s">
        <v>17</v>
      </c>
      <c r="B27" s="21">
        <v>57452</v>
      </c>
      <c r="C27" s="22">
        <f>97.05*0.9</f>
        <v>87.345</v>
      </c>
      <c r="D27" s="45"/>
      <c r="E27" s="30" t="s">
        <v>51</v>
      </c>
      <c r="F27" s="31"/>
      <c r="G27" s="22"/>
    </row>
    <row r="28" spans="1:7" s="24" customFormat="1" ht="16.5" customHeight="1" hidden="1">
      <c r="A28" s="20" t="s">
        <v>18</v>
      </c>
      <c r="B28" s="21">
        <v>57454</v>
      </c>
      <c r="C28" s="22">
        <f>137.49*0.9</f>
        <v>123.74100000000001</v>
      </c>
      <c r="D28" s="45"/>
      <c r="E28" s="30"/>
      <c r="F28" s="31"/>
      <c r="G28" s="22"/>
    </row>
    <row r="29" spans="1:4" s="24" customFormat="1" ht="16.5" customHeight="1">
      <c r="A29" s="20" t="s">
        <v>18</v>
      </c>
      <c r="B29" s="21">
        <v>57454</v>
      </c>
      <c r="C29" s="22">
        <v>131.2</v>
      </c>
      <c r="D29" s="45"/>
    </row>
    <row r="30" spans="1:7" s="24" customFormat="1" ht="16.5" customHeight="1">
      <c r="A30" s="20" t="s">
        <v>19</v>
      </c>
      <c r="B30" s="21">
        <v>57455</v>
      </c>
      <c r="C30" s="22">
        <v>122.12</v>
      </c>
      <c r="D30" s="45"/>
      <c r="E30" s="53" t="s">
        <v>51</v>
      </c>
      <c r="F30" s="21"/>
      <c r="G30" s="26"/>
    </row>
    <row r="31" spans="1:7" s="24" customFormat="1" ht="16.5" customHeight="1">
      <c r="A31" s="20" t="s">
        <v>20</v>
      </c>
      <c r="B31" s="21">
        <v>57456</v>
      </c>
      <c r="C31" s="22">
        <v>115.47</v>
      </c>
      <c r="D31" s="45"/>
      <c r="E31" s="20" t="s">
        <v>52</v>
      </c>
      <c r="F31" s="25">
        <v>99203</v>
      </c>
      <c r="G31" s="22">
        <v>88.86</v>
      </c>
    </row>
    <row r="32" spans="1:7" s="24" customFormat="1" ht="16.5" customHeight="1">
      <c r="A32" s="20" t="s">
        <v>21</v>
      </c>
      <c r="B32" s="21">
        <v>58100</v>
      </c>
      <c r="C32" s="22">
        <v>93.74</v>
      </c>
      <c r="D32" s="45"/>
      <c r="E32" s="20" t="s">
        <v>53</v>
      </c>
      <c r="F32" s="54" t="s">
        <v>75</v>
      </c>
      <c r="G32" s="52">
        <v>150</v>
      </c>
    </row>
    <row r="33" spans="1:7" s="24" customFormat="1" ht="16.5" customHeight="1">
      <c r="A33" s="20" t="s">
        <v>76</v>
      </c>
      <c r="B33" s="25" t="s">
        <v>22</v>
      </c>
      <c r="C33" s="22">
        <v>643.31</v>
      </c>
      <c r="D33" s="45"/>
      <c r="E33" s="20" t="s">
        <v>54</v>
      </c>
      <c r="F33" s="21">
        <v>71020</v>
      </c>
      <c r="G33" s="26">
        <v>27.07</v>
      </c>
    </row>
    <row r="34" spans="1:8" s="24" customFormat="1" ht="16.5" customHeight="1">
      <c r="A34" s="20" t="s">
        <v>77</v>
      </c>
      <c r="B34" s="25">
        <v>87621</v>
      </c>
      <c r="C34" s="22">
        <v>53.81</v>
      </c>
      <c r="D34" s="45"/>
      <c r="E34" s="20" t="s">
        <v>68</v>
      </c>
      <c r="F34" s="25">
        <v>85025</v>
      </c>
      <c r="G34" s="51">
        <v>9.96</v>
      </c>
      <c r="H34" s="32"/>
    </row>
    <row r="35" spans="1:7" s="24" customFormat="1" ht="16.5" customHeight="1">
      <c r="A35" s="20" t="s">
        <v>78</v>
      </c>
      <c r="B35" s="25">
        <v>88164</v>
      </c>
      <c r="C35" s="22">
        <v>15.42</v>
      </c>
      <c r="D35" s="45"/>
      <c r="E35" s="20" t="s">
        <v>55</v>
      </c>
      <c r="F35" s="21">
        <v>93000</v>
      </c>
      <c r="G35" s="26">
        <v>16.99</v>
      </c>
    </row>
    <row r="36" spans="1:8" s="24" customFormat="1" ht="1.5" customHeight="1" hidden="1">
      <c r="A36" s="20" t="s">
        <v>23</v>
      </c>
      <c r="B36" s="21">
        <v>87621</v>
      </c>
      <c r="C36" s="22">
        <f>51.25*0.9</f>
        <v>46.125</v>
      </c>
      <c r="D36" s="45"/>
      <c r="E36" s="20" t="s">
        <v>56</v>
      </c>
      <c r="F36" s="21">
        <v>88305</v>
      </c>
      <c r="G36" s="33">
        <v>86.9</v>
      </c>
      <c r="H36" s="28">
        <f>IF(150&gt;(150*0.9),150,(150*0.9))</f>
        <v>150</v>
      </c>
    </row>
    <row r="37" spans="1:8" s="24" customFormat="1" ht="16.5" customHeight="1" hidden="1">
      <c r="A37" s="20" t="s">
        <v>24</v>
      </c>
      <c r="B37" s="21">
        <v>88164</v>
      </c>
      <c r="C37" s="33">
        <f>IF(14.76&gt;(15.42*0.9),14.76,(15.42*0.9))</f>
        <v>14.76</v>
      </c>
      <c r="D37" s="45"/>
      <c r="E37" s="20"/>
      <c r="F37" s="34"/>
      <c r="G37" s="22"/>
      <c r="H37" s="28">
        <f>IF(26.29&gt;(28.96*0.9),26.29,(28.96*0.9))</f>
        <v>26.29</v>
      </c>
    </row>
    <row r="38" spans="1:7" s="24" customFormat="1" ht="16.5" customHeight="1">
      <c r="A38" s="20" t="s">
        <v>25</v>
      </c>
      <c r="B38" s="21">
        <v>88142</v>
      </c>
      <c r="C38" s="33">
        <v>26.12</v>
      </c>
      <c r="D38" s="45"/>
      <c r="E38" s="24" t="s">
        <v>56</v>
      </c>
      <c r="F38" s="24">
        <v>88305</v>
      </c>
      <c r="G38" s="52">
        <v>92.51</v>
      </c>
    </row>
    <row r="39" spans="1:4" s="24" customFormat="1" ht="16.5" customHeight="1">
      <c r="A39" s="20" t="s">
        <v>26</v>
      </c>
      <c r="B39" s="21">
        <v>88173</v>
      </c>
      <c r="C39" s="33">
        <v>120.2</v>
      </c>
      <c r="D39" s="45"/>
    </row>
    <row r="40" spans="1:4" s="24" customFormat="1" ht="16.5" customHeight="1">
      <c r="A40" s="20" t="s">
        <v>27</v>
      </c>
      <c r="B40" s="21">
        <v>57461</v>
      </c>
      <c r="C40" s="22">
        <v>280.9</v>
      </c>
      <c r="D40" s="45"/>
    </row>
    <row r="41" spans="1:7" s="24" customFormat="1" ht="16.5" customHeight="1">
      <c r="A41" s="20" t="s">
        <v>28</v>
      </c>
      <c r="B41" s="21">
        <v>57520</v>
      </c>
      <c r="C41" s="22">
        <v>261.78</v>
      </c>
      <c r="D41" s="45"/>
      <c r="E41" s="35"/>
      <c r="F41" s="22"/>
      <c r="G41" s="22"/>
    </row>
    <row r="42" spans="1:7" s="24" customFormat="1" ht="16.5" customHeight="1">
      <c r="A42" s="20" t="s">
        <v>29</v>
      </c>
      <c r="B42" s="25" t="s">
        <v>30</v>
      </c>
      <c r="C42" s="22">
        <v>1213.07</v>
      </c>
      <c r="D42" s="45"/>
      <c r="F42" s="22"/>
      <c r="G42" s="22"/>
    </row>
    <row r="43" spans="1:7" s="24" customFormat="1" ht="16.5" customHeight="1">
      <c r="A43" s="20" t="s">
        <v>31</v>
      </c>
      <c r="B43" s="25" t="s">
        <v>32</v>
      </c>
      <c r="C43" s="22">
        <v>472.91</v>
      </c>
      <c r="D43" s="45"/>
      <c r="F43" s="22"/>
      <c r="G43" s="22"/>
    </row>
    <row r="44" spans="1:7" s="24" customFormat="1" ht="16.5" customHeight="1">
      <c r="A44" s="20" t="s">
        <v>33</v>
      </c>
      <c r="B44" s="25" t="s">
        <v>34</v>
      </c>
      <c r="C44" s="22">
        <v>1500.59</v>
      </c>
      <c r="D44" s="45"/>
      <c r="F44" s="22"/>
      <c r="G44" s="22"/>
    </row>
    <row r="45" spans="1:7" s="24" customFormat="1" ht="16.5" customHeight="1">
      <c r="A45" s="20"/>
      <c r="B45" s="25"/>
      <c r="C45" s="22"/>
      <c r="D45" s="45"/>
      <c r="E45" s="55" t="s">
        <v>80</v>
      </c>
      <c r="F45" s="22"/>
      <c r="G45" s="22"/>
    </row>
    <row r="46" spans="1:7" s="24" customFormat="1" ht="16.5" customHeight="1">
      <c r="A46" s="20"/>
      <c r="B46" s="25"/>
      <c r="C46" s="22"/>
      <c r="D46" s="45"/>
      <c r="E46" s="55" t="s">
        <v>63</v>
      </c>
      <c r="F46" s="37"/>
      <c r="G46" s="37"/>
    </row>
    <row r="47" spans="1:7" s="24" customFormat="1" ht="15">
      <c r="A47" s="36"/>
      <c r="D47" s="45"/>
      <c r="E47" s="55" t="s">
        <v>61</v>
      </c>
      <c r="F47" s="26"/>
      <c r="G47" s="26"/>
    </row>
    <row r="48" spans="4:7" s="24" customFormat="1" ht="15">
      <c r="D48" s="45"/>
      <c r="E48" s="56" t="s">
        <v>62</v>
      </c>
      <c r="F48" s="22"/>
      <c r="G48" s="22"/>
    </row>
    <row r="49" spans="4:7" s="24" customFormat="1" ht="16.5">
      <c r="D49" s="45"/>
      <c r="E49"/>
      <c r="F49" s="17"/>
      <c r="G49" s="17"/>
    </row>
    <row r="50" spans="1:7" s="24" customFormat="1" ht="16.5">
      <c r="A50" s="13"/>
      <c r="B50" s="18"/>
      <c r="C50" s="18"/>
      <c r="D50" s="45"/>
      <c r="E50"/>
      <c r="F50" s="17"/>
      <c r="G50" s="17"/>
    </row>
    <row r="51" spans="1:7" s="24" customFormat="1" ht="16.5">
      <c r="A51" s="12" t="s">
        <v>79</v>
      </c>
      <c r="B51" s="18"/>
      <c r="C51" s="18"/>
      <c r="D51" s="45"/>
      <c r="E51"/>
      <c r="F51" s="17"/>
      <c r="G51" s="17"/>
    </row>
    <row r="52" spans="1:7" ht="16.5">
      <c r="A52" s="12" t="s">
        <v>81</v>
      </c>
      <c r="B52" s="18"/>
      <c r="C52" s="18"/>
      <c r="F52" s="17"/>
      <c r="G52" s="17"/>
    </row>
    <row r="53" spans="1:7" ht="16.5">
      <c r="A53" s="12" t="s">
        <v>57</v>
      </c>
      <c r="B53" s="18"/>
      <c r="C53" s="18"/>
      <c r="F53" s="16"/>
      <c r="G53" s="16"/>
    </row>
    <row r="54" spans="2:7" ht="16.5">
      <c r="B54" s="18"/>
      <c r="C54" s="18"/>
      <c r="D54" s="46"/>
      <c r="F54" s="16"/>
      <c r="G54" s="16"/>
    </row>
    <row r="55" spans="2:7" ht="16.5">
      <c r="B55" s="18"/>
      <c r="C55" s="18"/>
      <c r="D55" s="46"/>
      <c r="E55" s="16"/>
      <c r="F55" s="16"/>
      <c r="G55" s="16"/>
    </row>
    <row r="56" spans="1:7" ht="16.5">
      <c r="A56" s="19"/>
      <c r="B56" s="18"/>
      <c r="C56" s="18"/>
      <c r="D56" s="46"/>
      <c r="E56" s="16"/>
      <c r="F56" s="16"/>
      <c r="G56" s="16"/>
    </row>
    <row r="57" spans="1:7" ht="16.5">
      <c r="A57" s="19"/>
      <c r="B57" s="18"/>
      <c r="C57" s="18"/>
      <c r="D57" s="46"/>
      <c r="E57" s="16"/>
      <c r="F57" s="16"/>
      <c r="G57" s="16"/>
    </row>
    <row r="58" spans="1:7" ht="16.5">
      <c r="A58" s="19"/>
      <c r="B58" s="18"/>
      <c r="C58" s="18"/>
      <c r="D58" s="46"/>
      <c r="E58" s="16"/>
      <c r="F58" s="16"/>
      <c r="G58" s="16"/>
    </row>
    <row r="59" spans="1:7" ht="16.5">
      <c r="A59" s="19"/>
      <c r="B59" s="18"/>
      <c r="C59" s="18"/>
      <c r="D59" s="46"/>
      <c r="E59" s="16"/>
      <c r="F59" s="16"/>
      <c r="G59" s="16"/>
    </row>
    <row r="60" spans="1:7" ht="16.5">
      <c r="A60" s="19"/>
      <c r="B60" s="18"/>
      <c r="C60" s="18"/>
      <c r="D60" s="46"/>
      <c r="E60" s="9"/>
      <c r="F60" s="9"/>
      <c r="G60" s="9"/>
    </row>
    <row r="61" spans="1:7" ht="16.5">
      <c r="A61" s="14"/>
      <c r="B61" s="10"/>
      <c r="C61" s="9"/>
      <c r="D61" s="47"/>
      <c r="E61" s="9"/>
      <c r="F61" s="9"/>
      <c r="G61" s="9"/>
    </row>
    <row r="62" spans="1:7" ht="15">
      <c r="A62" s="12"/>
      <c r="B62" s="39" t="s">
        <v>64</v>
      </c>
      <c r="C62" s="9"/>
      <c r="D62" s="47"/>
      <c r="E62" s="8"/>
      <c r="F62" s="8"/>
      <c r="G62" s="8"/>
    </row>
    <row r="63" spans="1:7" ht="15">
      <c r="A63" s="12"/>
      <c r="B63" s="39" t="s">
        <v>64</v>
      </c>
      <c r="C63" s="8"/>
      <c r="D63" s="48"/>
      <c r="E63" s="2"/>
      <c r="F63" s="2"/>
      <c r="G63" s="2"/>
    </row>
    <row r="64" spans="3:7" ht="15">
      <c r="C64" s="2"/>
      <c r="D64" s="40"/>
      <c r="E64" s="8"/>
      <c r="F64" s="8"/>
      <c r="G64" s="8"/>
    </row>
    <row r="65" spans="2:7" ht="15">
      <c r="B65" s="6"/>
      <c r="C65" s="2"/>
      <c r="D65" s="40"/>
      <c r="E65" s="8"/>
      <c r="F65" s="8"/>
      <c r="G65" s="8"/>
    </row>
    <row r="66" spans="2:7" ht="15">
      <c r="B66" s="6"/>
      <c r="C66" s="8"/>
      <c r="D66" s="48"/>
      <c r="E66" s="8"/>
      <c r="F66" s="8"/>
      <c r="G66" s="8"/>
    </row>
    <row r="67" spans="2:7" ht="15">
      <c r="B67" s="6"/>
      <c r="C67" s="8"/>
      <c r="D67" s="48"/>
      <c r="E67" s="7"/>
      <c r="F67" s="7"/>
      <c r="G67" s="7"/>
    </row>
    <row r="68" spans="3:7" ht="15">
      <c r="C68" s="7"/>
      <c r="D68" s="49"/>
      <c r="E68" s="2"/>
      <c r="F68" s="2"/>
      <c r="G68" s="2"/>
    </row>
    <row r="69" spans="3:7" ht="15">
      <c r="C69" s="2"/>
      <c r="D69" s="40"/>
      <c r="E69" s="7"/>
      <c r="F69" s="7"/>
      <c r="G69" s="7"/>
    </row>
    <row r="70" spans="3:7" ht="15">
      <c r="C70" s="7"/>
      <c r="D70" s="49"/>
      <c r="E70" s="7"/>
      <c r="F70" s="7"/>
      <c r="G70" s="7"/>
    </row>
    <row r="71" spans="3:7" ht="15">
      <c r="C71" s="7"/>
      <c r="D71" s="49"/>
      <c r="G71" s="9"/>
    </row>
    <row r="72" spans="5:7" ht="15" hidden="1">
      <c r="E72" s="11"/>
      <c r="F72" s="11"/>
      <c r="G72" s="9"/>
    </row>
    <row r="73" spans="3:7" ht="15" hidden="1">
      <c r="C73" s="11"/>
      <c r="D73" s="50"/>
      <c r="E73" s="11"/>
      <c r="F73" s="11"/>
      <c r="G73" s="11"/>
    </row>
    <row r="74" spans="3:7" ht="15">
      <c r="C74" s="11"/>
      <c r="D74" s="50"/>
      <c r="E74" s="11"/>
      <c r="F74" s="11"/>
      <c r="G74" s="11"/>
    </row>
    <row r="75" spans="3:7" ht="15">
      <c r="C75" s="11"/>
      <c r="D75" s="50"/>
      <c r="G75" s="11"/>
    </row>
    <row r="76" ht="15"/>
  </sheetData>
  <sheetProtection/>
  <printOptions gridLines="1"/>
  <pageMargins left="0" right="0" top="0.5" bottom="0.45" header="0.3" footer="0.31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sab14</dc:creator>
  <cp:keywords/>
  <dc:description/>
  <cp:lastModifiedBy>Gombatto, Mary Anne</cp:lastModifiedBy>
  <cp:lastPrinted>2011-04-26T19:11:25Z</cp:lastPrinted>
  <dcterms:created xsi:type="dcterms:W3CDTF">2009-03-09T17:01:25Z</dcterms:created>
  <dcterms:modified xsi:type="dcterms:W3CDTF">2011-05-16T21:30:14Z</dcterms:modified>
  <cp:category/>
  <cp:version/>
  <cp:contentType/>
  <cp:contentStatus/>
</cp:coreProperties>
</file>